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uditor\Purchasing\2025 RFPs\22 - ITB 2025-22 - Solid Waste Disposal\"/>
    </mc:Choice>
  </mc:AlternateContent>
  <xr:revisionPtr revIDLastSave="0" documentId="8_{99F9C7C5-D4E7-4FB2-82F5-BD640C302E43}" xr6:coauthVersionLast="47" xr6:coauthVersionMax="47" xr10:uidLastSave="{00000000-0000-0000-0000-000000000000}"/>
  <bookViews>
    <workbookView xWindow="-120" yWindow="-120" windowWidth="29040" windowHeight="15720" xr2:uid="{23423ED8-35B4-4772-9CC1-42DA91DE94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F37" i="1"/>
  <c r="E37" i="1"/>
  <c r="E36" i="1"/>
  <c r="F35" i="1"/>
  <c r="E35" i="1"/>
  <c r="F32" i="1"/>
  <c r="F29" i="1"/>
  <c r="E29" i="1"/>
  <c r="F21" i="1"/>
  <c r="F34" i="1" s="1"/>
  <c r="E32" i="1"/>
  <c r="E21" i="1"/>
  <c r="F25" i="1"/>
  <c r="E25" i="1"/>
  <c r="E34" i="1" s="1"/>
</calcChain>
</file>

<file path=xl/sharedStrings.xml><?xml version="1.0" encoding="utf-8"?>
<sst xmlns="http://schemas.openxmlformats.org/spreadsheetml/2006/main" count="126" uniqueCount="77">
  <si>
    <t>Republic Services Accounts</t>
  </si>
  <si>
    <t>Name of Building and/or Park</t>
  </si>
  <si>
    <t>Service Address</t>
  </si>
  <si>
    <t>Canyon View Park</t>
  </si>
  <si>
    <t>Thanksgiving Point Restroom</t>
  </si>
  <si>
    <t>If the invoices list the service address I've included them here. If they don't, I've left it blank</t>
  </si>
  <si>
    <t>2400 N 2750 W  Lehi, UT</t>
  </si>
  <si>
    <t>Canyon Heights Restroom</t>
  </si>
  <si>
    <t>9030 N 3591 W Cedar Hills, UT</t>
  </si>
  <si>
    <t>370 W 3200 N Spanish Fork, UT</t>
  </si>
  <si>
    <t>1 Lift Per Week</t>
  </si>
  <si>
    <t>3 Lifts Per Week</t>
  </si>
  <si>
    <t>Utah County Jail</t>
  </si>
  <si>
    <t>3075 N Main St Spanish Fork, UT</t>
  </si>
  <si>
    <t>2 Lifts Per Week</t>
  </si>
  <si>
    <t>Vivian Park</t>
  </si>
  <si>
    <t>Elections Storage Building</t>
  </si>
  <si>
    <t>2615 S State St Provo, UT</t>
  </si>
  <si>
    <t>Frequency (based on first invoice for the year)</t>
  </si>
  <si>
    <t>Mosquito Abatement Building</t>
  </si>
  <si>
    <t>Work Release Building</t>
  </si>
  <si>
    <t>450 W 3000 N Spanish Fork, UT</t>
  </si>
  <si>
    <t>Motor Pool Building</t>
  </si>
  <si>
    <t>2801 S State St Provo, UT</t>
  </si>
  <si>
    <t>Public Works Building</t>
  </si>
  <si>
    <t>2855 S State St Provo, UT</t>
  </si>
  <si>
    <t>Emissions Building</t>
  </si>
  <si>
    <t>3255 N 150 W Spanish Fork, UT</t>
  </si>
  <si>
    <t>Administration Building</t>
  </si>
  <si>
    <t>Fire (Emergency Services) Building</t>
  </si>
  <si>
    <t>60 E 100 S Provo, UT</t>
  </si>
  <si>
    <t>252 W 3200 N Spanish Fork, UT</t>
  </si>
  <si>
    <t>Utah County Jail North Building</t>
  </si>
  <si>
    <t>257 W 3200 N Spanish Fork, UT</t>
  </si>
  <si>
    <t>Health &amp; Justice Building</t>
  </si>
  <si>
    <t>151 S University Ave Provo, UT</t>
  </si>
  <si>
    <t>5 Lifts Per Week</t>
  </si>
  <si>
    <t>(2) 8 Cu Yd Waste Containers</t>
  </si>
  <si>
    <t>Spanish Fork River Park</t>
  </si>
  <si>
    <t>Benjamin Park</t>
  </si>
  <si>
    <t>7300 S 3200 W Benjamin, UT</t>
  </si>
  <si>
    <t>(1) 6 Cu Yd Waste Container</t>
  </si>
  <si>
    <t>(1) 4 Cu Yd Waste Container</t>
  </si>
  <si>
    <t>(1) Self Contained Comp 30 Yd</t>
  </si>
  <si>
    <t>(1) 6 Cu Yd Recycle Container</t>
  </si>
  <si>
    <t>(1) 3 Cu Yd Waste Container</t>
  </si>
  <si>
    <t>(1) 8 Cu Yd Waste Container</t>
  </si>
  <si>
    <t>(1) 2 Cu Yd Waste Container</t>
  </si>
  <si>
    <t>Bridal Veil Falls</t>
  </si>
  <si>
    <t>Nunns Park</t>
  </si>
  <si>
    <t>(2) 6 Cu Yd Waste Containers</t>
  </si>
  <si>
    <t>Equestrian Park</t>
  </si>
  <si>
    <t>6800 W 9400 N American Fork, UT</t>
  </si>
  <si>
    <t>Thistle Gun Range</t>
  </si>
  <si>
    <t>SR 89 Spanish Fork Canyon Spanish Fork, UT</t>
  </si>
  <si>
    <t>Skipper Bay Trailhead (Lower Provo River Parkway)</t>
  </si>
  <si>
    <t>3406 W Boat Harbor Dr Provo, UT</t>
  </si>
  <si>
    <t>1 Lift Per 4 Weeks</t>
  </si>
  <si>
    <t>SVU Building</t>
  </si>
  <si>
    <t>173 E 100 N Provo, UT</t>
  </si>
  <si>
    <t>1 Lift Per 2 Weeks</t>
  </si>
  <si>
    <t>Historic Courthouse</t>
  </si>
  <si>
    <t>55 S University Ave Provo, UT</t>
  </si>
  <si>
    <t>Lincoln Beach</t>
  </si>
  <si>
    <t>4800 S Lincoln Beach Rd Lakeshore, UT</t>
  </si>
  <si>
    <t>Emergency Management Building</t>
  </si>
  <si>
    <t>364 W 3200 N Spanish Fork, UT</t>
  </si>
  <si>
    <t>Quantity &amp; Size of Dumpster</t>
  </si>
  <si>
    <t>Cost per month</t>
  </si>
  <si>
    <t>WM</t>
  </si>
  <si>
    <t>Republic</t>
  </si>
  <si>
    <t>Cost per month2</t>
  </si>
  <si>
    <t>Total Cost Year One:</t>
  </si>
  <si>
    <t>Initial Setup:</t>
  </si>
  <si>
    <t>Yearly Cost:</t>
  </si>
  <si>
    <t>Monthly Cost:</t>
  </si>
  <si>
    <t>Expected Total Cost Year Two: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</si>
</sst>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44" fontId="0" fillId="0" borderId="0" xfId="0" applyNumberFormat="1"/>
    <xf numFmtId="44" fontId="0" fillId="0" borderId="0" xfId="1" applyFont="1"/>
    <xf numFmtId="44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01914D-F354-47DB-A552-3C6FABFF50FB}" name="Table1" displayName="Table1" ref="A4:F34" totalsRowCount="1" headerRowDxfId="13" dataDxfId="12">
  <autoFilter ref="A4:F33" xr:uid="{F601914D-F354-47DB-A552-3C6FABFF50FB}"/>
  <sortState xmlns:xlrd2="http://schemas.microsoft.com/office/spreadsheetml/2017/richdata2" ref="A5:D33">
    <sortCondition ref="A4:A33"/>
  </sortState>
  <tableColumns count="6">
    <tableColumn id="1" xr3:uid="{2FB985A7-9232-493E-9D0B-9B8496A4FEFE}" name="Name of Building and/or Park" dataDxfId="11" totalsRowDxfId="10"/>
    <tableColumn id="2" xr3:uid="{3A073E3E-D30C-4FEC-B9D1-84855BD0FAE7}" name="Service Address" dataDxfId="9" totalsRowDxfId="8"/>
    <tableColumn id="3" xr3:uid="{AF42D001-400D-402C-9A2F-32C31E40280A}" name="Quantity &amp; Size of Dumpster" dataDxfId="7" totalsRowDxfId="6"/>
    <tableColumn id="4" xr3:uid="{CB85DAAD-B466-4482-B2DF-DD35BD5D411B}" name="Frequency (based on first invoice for the year)" totalsRowLabel="Monthly Cost:" dataDxfId="5" totalsRowDxfId="4"/>
    <tableColumn id="5" xr3:uid="{E76BAA15-6918-44C1-B374-3757992C4C1B}" name="Cost per month" totalsRowFunction="custom" dataDxfId="3" totalsRowDxfId="2" dataCellStyle="Currency">
      <totalsRowFormula>SUM(E5:E33)</totalsRowFormula>
    </tableColumn>
    <tableColumn id="6" xr3:uid="{E1CFC11F-C152-4F00-8DE1-CEFB6481AB15}" name="Cost per month2" totalsRowFunction="custom" dataDxfId="1" totalsRowDxfId="0">
      <totalsRowFormula>SUM(F5:F33)</totalsRow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F53D-37BE-453A-828F-1EA595497566}">
  <dimension ref="A1:F38"/>
  <sheetViews>
    <sheetView tabSelected="1" workbookViewId="0">
      <selection activeCell="F45" sqref="F45"/>
    </sheetView>
  </sheetViews>
  <sheetFormatPr defaultRowHeight="15" x14ac:dyDescent="0.25"/>
  <cols>
    <col min="1" max="1" width="41.7109375" customWidth="1"/>
    <col min="2" max="2" width="36.5703125" bestFit="1" customWidth="1"/>
    <col min="3" max="3" width="26.5703125" bestFit="1" customWidth="1"/>
    <col min="4" max="4" width="41.5703125" bestFit="1" customWidth="1"/>
    <col min="5" max="5" width="15.85546875" bestFit="1" customWidth="1"/>
    <col min="6" max="6" width="16.85546875" bestFit="1" customWidth="1"/>
  </cols>
  <sheetData>
    <row r="1" spans="1:6" ht="18.75" x14ac:dyDescent="0.3">
      <c r="A1" s="1" t="s">
        <v>0</v>
      </c>
    </row>
    <row r="2" spans="1:6" x14ac:dyDescent="0.25">
      <c r="A2" s="2" t="s">
        <v>5</v>
      </c>
    </row>
    <row r="3" spans="1:6" x14ac:dyDescent="0.25">
      <c r="E3" s="13" t="s">
        <v>69</v>
      </c>
      <c r="F3" s="13" t="s">
        <v>70</v>
      </c>
    </row>
    <row r="4" spans="1:6" ht="30" x14ac:dyDescent="0.25">
      <c r="A4" s="3" t="s">
        <v>1</v>
      </c>
      <c r="B4" s="3" t="s">
        <v>2</v>
      </c>
      <c r="C4" s="3" t="s">
        <v>67</v>
      </c>
      <c r="D4" s="4" t="s">
        <v>18</v>
      </c>
      <c r="E4" s="3" t="s">
        <v>68</v>
      </c>
      <c r="F4" s="3" t="s">
        <v>71</v>
      </c>
    </row>
    <row r="5" spans="1:6" x14ac:dyDescent="0.25">
      <c r="A5" s="5" t="s">
        <v>28</v>
      </c>
      <c r="B5" s="5" t="s">
        <v>30</v>
      </c>
      <c r="C5" s="5" t="s">
        <v>41</v>
      </c>
      <c r="D5" s="5" t="s">
        <v>10</v>
      </c>
      <c r="E5" s="7">
        <v>65</v>
      </c>
      <c r="F5" s="7">
        <v>77</v>
      </c>
    </row>
    <row r="6" spans="1:6" x14ac:dyDescent="0.25">
      <c r="A6" s="5" t="s">
        <v>39</v>
      </c>
      <c r="B6" s="5" t="s">
        <v>40</v>
      </c>
      <c r="C6" s="5" t="s">
        <v>47</v>
      </c>
      <c r="D6" s="5" t="s">
        <v>10</v>
      </c>
      <c r="E6" s="7">
        <v>44</v>
      </c>
      <c r="F6" s="7">
        <v>37</v>
      </c>
    </row>
    <row r="7" spans="1:6" x14ac:dyDescent="0.25">
      <c r="A7" s="5" t="s">
        <v>48</v>
      </c>
      <c r="B7" s="5"/>
      <c r="C7" s="5" t="s">
        <v>41</v>
      </c>
      <c r="D7" s="5" t="s">
        <v>10</v>
      </c>
      <c r="E7" s="7">
        <v>65</v>
      </c>
      <c r="F7" s="7">
        <v>77</v>
      </c>
    </row>
    <row r="8" spans="1:6" x14ac:dyDescent="0.25">
      <c r="A8" s="5" t="s">
        <v>7</v>
      </c>
      <c r="B8" s="5" t="s">
        <v>8</v>
      </c>
      <c r="C8" s="5" t="s">
        <v>42</v>
      </c>
      <c r="D8" s="5" t="s">
        <v>10</v>
      </c>
      <c r="E8" s="7">
        <v>44</v>
      </c>
      <c r="F8" s="7">
        <v>74</v>
      </c>
    </row>
    <row r="9" spans="1:6" x14ac:dyDescent="0.25">
      <c r="A9" s="5" t="s">
        <v>3</v>
      </c>
      <c r="B9" s="5"/>
      <c r="C9" s="5" t="s">
        <v>41</v>
      </c>
      <c r="D9" s="5" t="s">
        <v>10</v>
      </c>
      <c r="E9" s="7">
        <v>65</v>
      </c>
      <c r="F9" s="7">
        <v>77</v>
      </c>
    </row>
    <row r="10" spans="1:6" x14ac:dyDescent="0.25">
      <c r="A10" s="5" t="s">
        <v>16</v>
      </c>
      <c r="B10" s="5" t="s">
        <v>17</v>
      </c>
      <c r="C10" s="5" t="s">
        <v>45</v>
      </c>
      <c r="D10" s="5" t="s">
        <v>14</v>
      </c>
      <c r="E10" s="7">
        <v>65</v>
      </c>
      <c r="F10" s="7">
        <v>110</v>
      </c>
    </row>
    <row r="11" spans="1:6" x14ac:dyDescent="0.25">
      <c r="A11" s="5" t="s">
        <v>65</v>
      </c>
      <c r="B11" s="5" t="s">
        <v>66</v>
      </c>
      <c r="C11" s="5" t="s">
        <v>42</v>
      </c>
      <c r="D11" s="5" t="s">
        <v>60</v>
      </c>
      <c r="E11" s="7">
        <v>44</v>
      </c>
      <c r="F11" s="7">
        <v>74</v>
      </c>
    </row>
    <row r="12" spans="1:6" x14ac:dyDescent="0.25">
      <c r="A12" s="5" t="s">
        <v>26</v>
      </c>
      <c r="B12" s="5" t="s">
        <v>27</v>
      </c>
      <c r="C12" s="5" t="s">
        <v>47</v>
      </c>
      <c r="D12" s="5" t="s">
        <v>10</v>
      </c>
      <c r="E12" s="7">
        <v>44</v>
      </c>
      <c r="F12" s="7">
        <v>37</v>
      </c>
    </row>
    <row r="13" spans="1:6" x14ac:dyDescent="0.25">
      <c r="A13" s="5" t="s">
        <v>51</v>
      </c>
      <c r="B13" s="5" t="s">
        <v>52</v>
      </c>
      <c r="C13" s="5" t="s">
        <v>41</v>
      </c>
      <c r="D13" s="5" t="s">
        <v>10</v>
      </c>
      <c r="E13" s="7">
        <v>65</v>
      </c>
      <c r="F13" s="7">
        <v>77</v>
      </c>
    </row>
    <row r="14" spans="1:6" x14ac:dyDescent="0.25">
      <c r="A14" s="5" t="s">
        <v>29</v>
      </c>
      <c r="B14" s="5" t="s">
        <v>31</v>
      </c>
      <c r="C14" s="5" t="s">
        <v>41</v>
      </c>
      <c r="D14" s="5" t="s">
        <v>10</v>
      </c>
      <c r="E14" s="7">
        <v>65</v>
      </c>
      <c r="F14" s="7">
        <v>77</v>
      </c>
    </row>
    <row r="15" spans="1:6" x14ac:dyDescent="0.25">
      <c r="A15" s="5" t="s">
        <v>34</v>
      </c>
      <c r="B15" s="5" t="s">
        <v>35</v>
      </c>
      <c r="C15" s="5" t="s">
        <v>41</v>
      </c>
      <c r="D15" s="5" t="s">
        <v>36</v>
      </c>
      <c r="E15" s="7">
        <v>325</v>
      </c>
      <c r="F15" s="7">
        <v>383</v>
      </c>
    </row>
    <row r="16" spans="1:6" x14ac:dyDescent="0.25">
      <c r="A16" s="5" t="s">
        <v>34</v>
      </c>
      <c r="B16" s="5" t="s">
        <v>35</v>
      </c>
      <c r="C16" s="5" t="s">
        <v>44</v>
      </c>
      <c r="D16" s="5" t="s">
        <v>10</v>
      </c>
      <c r="E16" s="7">
        <v>65</v>
      </c>
      <c r="F16" s="7">
        <v>85</v>
      </c>
    </row>
    <row r="17" spans="1:6" x14ac:dyDescent="0.25">
      <c r="A17" s="5" t="s">
        <v>61</v>
      </c>
      <c r="B17" s="5" t="s">
        <v>62</v>
      </c>
      <c r="C17" s="5" t="s">
        <v>45</v>
      </c>
      <c r="D17" s="5" t="s">
        <v>11</v>
      </c>
      <c r="E17" s="7">
        <v>98</v>
      </c>
      <c r="F17" s="7">
        <v>166</v>
      </c>
    </row>
    <row r="18" spans="1:6" x14ac:dyDescent="0.25">
      <c r="A18" s="5" t="s">
        <v>63</v>
      </c>
      <c r="B18" s="5" t="s">
        <v>64</v>
      </c>
      <c r="C18" s="5" t="s">
        <v>46</v>
      </c>
      <c r="D18" s="5" t="s">
        <v>10</v>
      </c>
      <c r="E18" s="7">
        <v>87</v>
      </c>
      <c r="F18" s="7">
        <v>90</v>
      </c>
    </row>
    <row r="19" spans="1:6" x14ac:dyDescent="0.25">
      <c r="A19" s="5" t="s">
        <v>19</v>
      </c>
      <c r="B19" s="5" t="s">
        <v>21</v>
      </c>
      <c r="C19" s="5" t="s">
        <v>42</v>
      </c>
      <c r="D19" s="5" t="s">
        <v>10</v>
      </c>
      <c r="E19" s="7">
        <v>44</v>
      </c>
      <c r="F19" s="7">
        <v>74</v>
      </c>
    </row>
    <row r="20" spans="1:6" x14ac:dyDescent="0.25">
      <c r="A20" s="5" t="s">
        <v>22</v>
      </c>
      <c r="B20" s="5" t="s">
        <v>23</v>
      </c>
      <c r="C20" s="5" t="s">
        <v>41</v>
      </c>
      <c r="D20" s="5" t="s">
        <v>10</v>
      </c>
      <c r="E20" s="7">
        <v>65</v>
      </c>
      <c r="F20" s="7">
        <v>77</v>
      </c>
    </row>
    <row r="21" spans="1:6" x14ac:dyDescent="0.25">
      <c r="A21" s="5" t="s">
        <v>49</v>
      </c>
      <c r="B21" s="5"/>
      <c r="C21" s="5" t="s">
        <v>50</v>
      </c>
      <c r="D21" s="5" t="s">
        <v>14</v>
      </c>
      <c r="E21" s="7">
        <f>130*2</f>
        <v>260</v>
      </c>
      <c r="F21" s="7">
        <f>153*2</f>
        <v>306</v>
      </c>
    </row>
    <row r="22" spans="1:6" x14ac:dyDescent="0.25">
      <c r="A22" s="5" t="s">
        <v>24</v>
      </c>
      <c r="B22" s="5" t="s">
        <v>25</v>
      </c>
      <c r="C22" s="6" t="s">
        <v>46</v>
      </c>
      <c r="D22" s="6" t="s">
        <v>14</v>
      </c>
      <c r="E22" s="7">
        <v>174</v>
      </c>
      <c r="F22" s="7">
        <v>180</v>
      </c>
    </row>
    <row r="23" spans="1:6" x14ac:dyDescent="0.25">
      <c r="A23" s="5" t="s">
        <v>24</v>
      </c>
      <c r="B23" s="5" t="s">
        <v>25</v>
      </c>
      <c r="C23" s="5" t="s">
        <v>44</v>
      </c>
      <c r="D23" s="5" t="s">
        <v>10</v>
      </c>
      <c r="E23" s="7">
        <v>65</v>
      </c>
      <c r="F23" s="7">
        <v>85</v>
      </c>
    </row>
    <row r="24" spans="1:6" x14ac:dyDescent="0.25">
      <c r="A24" s="5" t="s">
        <v>55</v>
      </c>
      <c r="B24" s="5" t="s">
        <v>56</v>
      </c>
      <c r="C24" s="5" t="s">
        <v>41</v>
      </c>
      <c r="D24" s="5" t="s">
        <v>57</v>
      </c>
      <c r="E24" s="7">
        <v>65</v>
      </c>
      <c r="F24" s="7">
        <v>77</v>
      </c>
    </row>
    <row r="25" spans="1:6" x14ac:dyDescent="0.25">
      <c r="A25" s="5" t="s">
        <v>38</v>
      </c>
      <c r="B25" s="5"/>
      <c r="C25" s="5" t="s">
        <v>37</v>
      </c>
      <c r="D25" s="5" t="s">
        <v>14</v>
      </c>
      <c r="E25" s="7">
        <f>174*2</f>
        <v>348</v>
      </c>
      <c r="F25" s="7">
        <f>180*2</f>
        <v>360</v>
      </c>
    </row>
    <row r="26" spans="1:6" x14ac:dyDescent="0.25">
      <c r="A26" s="5" t="s">
        <v>58</v>
      </c>
      <c r="B26" s="5" t="s">
        <v>59</v>
      </c>
      <c r="C26" s="5" t="s">
        <v>41</v>
      </c>
      <c r="D26" s="5" t="s">
        <v>60</v>
      </c>
      <c r="E26" s="7">
        <v>65</v>
      </c>
      <c r="F26" s="7">
        <v>77</v>
      </c>
    </row>
    <row r="27" spans="1:6" x14ac:dyDescent="0.25">
      <c r="A27" s="5" t="s">
        <v>4</v>
      </c>
      <c r="B27" s="5" t="s">
        <v>6</v>
      </c>
      <c r="C27" s="5" t="s">
        <v>42</v>
      </c>
      <c r="D27" s="5" t="s">
        <v>10</v>
      </c>
      <c r="E27" s="7">
        <v>44</v>
      </c>
      <c r="F27" s="7">
        <v>74</v>
      </c>
    </row>
    <row r="28" spans="1:6" x14ac:dyDescent="0.25">
      <c r="A28" s="5" t="s">
        <v>53</v>
      </c>
      <c r="B28" s="5" t="s">
        <v>54</v>
      </c>
      <c r="C28" s="5" t="s">
        <v>46</v>
      </c>
      <c r="D28" s="5" t="s">
        <v>10</v>
      </c>
      <c r="E28" s="7">
        <v>87</v>
      </c>
      <c r="F28" s="7">
        <v>90</v>
      </c>
    </row>
    <row r="29" spans="1:6" x14ac:dyDescent="0.25">
      <c r="A29" s="5" t="s">
        <v>12</v>
      </c>
      <c r="B29" s="5" t="s">
        <v>13</v>
      </c>
      <c r="C29" s="5" t="s">
        <v>43</v>
      </c>
      <c r="D29" s="5" t="s">
        <v>14</v>
      </c>
      <c r="E29" s="7">
        <f>121*2</f>
        <v>242</v>
      </c>
      <c r="F29" s="7">
        <f>139*2</f>
        <v>278</v>
      </c>
    </row>
    <row r="30" spans="1:6" x14ac:dyDescent="0.25">
      <c r="A30" s="5" t="s">
        <v>12</v>
      </c>
      <c r="B30" s="5" t="s">
        <v>13</v>
      </c>
      <c r="C30" s="5" t="s">
        <v>44</v>
      </c>
      <c r="D30" s="5" t="s">
        <v>14</v>
      </c>
      <c r="E30" s="7">
        <v>130</v>
      </c>
      <c r="F30" s="7">
        <v>170</v>
      </c>
    </row>
    <row r="31" spans="1:6" x14ac:dyDescent="0.25">
      <c r="A31" s="5" t="s">
        <v>32</v>
      </c>
      <c r="B31" s="5" t="s">
        <v>33</v>
      </c>
      <c r="C31" s="5" t="s">
        <v>41</v>
      </c>
      <c r="D31" s="5" t="s">
        <v>14</v>
      </c>
      <c r="E31" s="7">
        <v>130</v>
      </c>
      <c r="F31" s="7">
        <v>153</v>
      </c>
    </row>
    <row r="32" spans="1:6" x14ac:dyDescent="0.25">
      <c r="A32" s="5" t="s">
        <v>15</v>
      </c>
      <c r="B32" s="5"/>
      <c r="C32" s="5" t="s">
        <v>50</v>
      </c>
      <c r="D32" s="5" t="s">
        <v>14</v>
      </c>
      <c r="E32" s="7">
        <f>130*2</f>
        <v>260</v>
      </c>
      <c r="F32" s="7">
        <f>153*2</f>
        <v>306</v>
      </c>
    </row>
    <row r="33" spans="1:6" x14ac:dyDescent="0.25">
      <c r="A33" s="5" t="s">
        <v>20</v>
      </c>
      <c r="B33" s="5" t="s">
        <v>9</v>
      </c>
      <c r="C33" s="5" t="s">
        <v>41</v>
      </c>
      <c r="D33" s="5" t="s">
        <v>11</v>
      </c>
      <c r="E33" s="7">
        <v>195</v>
      </c>
      <c r="F33" s="7">
        <v>230</v>
      </c>
    </row>
    <row r="34" spans="1:6" x14ac:dyDescent="0.25">
      <c r="A34" s="5"/>
      <c r="B34" s="5"/>
      <c r="C34" s="5"/>
      <c r="D34" s="12" t="s">
        <v>75</v>
      </c>
      <c r="E34" s="10">
        <f>SUM(E5:E33)</f>
        <v>3315</v>
      </c>
      <c r="F34" s="10">
        <f>SUM(F5:F33)</f>
        <v>3978</v>
      </c>
    </row>
    <row r="35" spans="1:6" x14ac:dyDescent="0.25">
      <c r="D35" s="11" t="s">
        <v>74</v>
      </c>
      <c r="E35" s="14">
        <f>Table1[[#Totals],[Cost per month]]*12</f>
        <v>39780</v>
      </c>
      <c r="F35" s="8">
        <f>Table1[[#Totals],[Cost per month2]]*12</f>
        <v>47736</v>
      </c>
    </row>
    <row r="36" spans="1:6" x14ac:dyDescent="0.25">
      <c r="D36" s="11" t="s">
        <v>73</v>
      </c>
      <c r="E36" s="9">
        <f>31*10+175</f>
        <v>485</v>
      </c>
      <c r="F36" s="9">
        <v>0</v>
      </c>
    </row>
    <row r="37" spans="1:6" x14ac:dyDescent="0.25">
      <c r="D37" s="11" t="s">
        <v>72</v>
      </c>
      <c r="E37" s="8">
        <f>E36+E35</f>
        <v>40265</v>
      </c>
      <c r="F37" s="8">
        <f>F36+F35</f>
        <v>47736</v>
      </c>
    </row>
    <row r="38" spans="1:6" x14ac:dyDescent="0.25">
      <c r="D38" s="11" t="s">
        <v>76</v>
      </c>
      <c r="E38" s="8">
        <f>E35</f>
        <v>39780</v>
      </c>
      <c r="F38" s="8">
        <f>F35</f>
        <v>47736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Knudsen</dc:creator>
  <cp:lastModifiedBy>Robert Baxter</cp:lastModifiedBy>
  <dcterms:created xsi:type="dcterms:W3CDTF">2025-11-13T15:15:52Z</dcterms:created>
  <dcterms:modified xsi:type="dcterms:W3CDTF">2025-11-21T23:20:35Z</dcterms:modified>
</cp:coreProperties>
</file>